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-SERVER1\public\Heizung\"/>
    </mc:Choice>
  </mc:AlternateContent>
  <xr:revisionPtr revIDLastSave="0" documentId="13_ncr:1_{FDD0AABC-24B7-4756-AB74-3CA89377788C}" xr6:coauthVersionLast="46" xr6:coauthVersionMax="46" xr10:uidLastSave="{00000000-0000-0000-0000-000000000000}"/>
  <bookViews>
    <workbookView xWindow="1365" yWindow="480" windowWidth="27435" windowHeight="17070" xr2:uid="{F07EAE56-DBB9-46B2-A6D0-0768CFAEEFE3}"/>
  </bookViews>
  <sheets>
    <sheet name="€ pro kWh" sheetId="1" r:id="rId1"/>
  </sheets>
  <definedNames>
    <definedName name="_xlnm.Print_Area" localSheetId="0">'€ pro kWh'!$A$3:$M$55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  <c r="G54" i="1" s="1"/>
  <c r="D53" i="1"/>
  <c r="G53" i="1" s="1"/>
  <c r="D52" i="1"/>
  <c r="G52" i="1" s="1"/>
  <c r="G29" i="1"/>
  <c r="I29" i="1" s="1"/>
  <c r="K29" i="1" s="1"/>
  <c r="G28" i="1"/>
  <c r="I28" i="1" s="1"/>
  <c r="K28" i="1" s="1"/>
  <c r="I27" i="1"/>
  <c r="K27" i="1" s="1"/>
  <c r="G27" i="1"/>
  <c r="G26" i="1"/>
  <c r="I26" i="1" s="1"/>
  <c r="K26" i="1" s="1"/>
  <c r="G25" i="1"/>
  <c r="I25" i="1" s="1"/>
  <c r="K25" i="1" s="1"/>
  <c r="K24" i="1"/>
  <c r="G24" i="1"/>
  <c r="I24" i="1" s="1"/>
  <c r="K23" i="1"/>
  <c r="I23" i="1"/>
  <c r="G23" i="1"/>
  <c r="G22" i="1"/>
  <c r="I22" i="1" s="1"/>
  <c r="K22" i="1" s="1"/>
  <c r="G21" i="1"/>
  <c r="I21" i="1" s="1"/>
  <c r="K21" i="1" s="1"/>
  <c r="B16" i="1"/>
  <c r="G15" i="1"/>
  <c r="I15" i="1" s="1"/>
  <c r="K15" i="1" s="1"/>
  <c r="B15" i="1"/>
  <c r="L15" i="1" s="1"/>
  <c r="B14" i="1"/>
  <c r="G14" i="1" s="1"/>
  <c r="I14" i="1" s="1"/>
  <c r="K14" i="1" s="1"/>
  <c r="B13" i="1"/>
  <c r="G13" i="1" s="1"/>
  <c r="I13" i="1" s="1"/>
  <c r="K13" i="1" s="1"/>
  <c r="B12" i="1"/>
  <c r="G11" i="1"/>
  <c r="K11" i="1" s="1"/>
  <c r="B11" i="1"/>
  <c r="L11" i="1" s="1"/>
  <c r="K10" i="1"/>
  <c r="I10" i="1"/>
  <c r="G10" i="1"/>
  <c r="B10" i="1"/>
  <c r="L10" i="1" s="1"/>
  <c r="G9" i="1"/>
  <c r="I9" i="1" s="1"/>
  <c r="K9" i="1" s="1"/>
  <c r="B9" i="1"/>
  <c r="L9" i="1" s="1"/>
  <c r="L8" i="1"/>
  <c r="G8" i="1"/>
  <c r="I8" i="1" s="1"/>
  <c r="K8" i="1" s="1"/>
  <c r="I11" i="1" l="1"/>
  <c r="G12" i="1"/>
  <c r="I12" i="1" s="1"/>
  <c r="K12" i="1" s="1"/>
  <c r="L13" i="1"/>
  <c r="G16" i="1"/>
  <c r="I16" i="1" s="1"/>
  <c r="K16" i="1" s="1"/>
  <c r="L14" i="1"/>
  <c r="L16" i="1" l="1"/>
  <c r="L12" i="1"/>
</calcChain>
</file>

<file path=xl/sharedStrings.xml><?xml version="1.0" encoding="utf-8"?>
<sst xmlns="http://schemas.openxmlformats.org/spreadsheetml/2006/main" count="94" uniqueCount="53">
  <si>
    <t>rot/gelb sind Rechenfelder, nicht ändern</t>
  </si>
  <si>
    <t>blau/grau sind Eingabefelder und änderbar</t>
  </si>
  <si>
    <t>ALL © by HJH</t>
  </si>
  <si>
    <t>ohne Berücksichtigung vom Wirkungsgrad, reine Einkaufskosten, Frachtkosten anpassen</t>
  </si>
  <si>
    <t>Jahres-Primär-Heizenergiebedarf :</t>
  </si>
  <si>
    <t>kWh/a</t>
  </si>
  <si>
    <t>Brennstoff</t>
  </si>
  <si>
    <t>Abnahme-menge</t>
  </si>
  <si>
    <t>Ein-
heit</t>
  </si>
  <si>
    <t>Brennstoff
€/Einheit</t>
  </si>
  <si>
    <t>Transport
€/rm</t>
  </si>
  <si>
    <t>%
Atro</t>
  </si>
  <si>
    <t>€/
Einheit
inkl.Fracht</t>
  </si>
  <si>
    <t>kg/
Einheit</t>
  </si>
  <si>
    <t>€
/kg</t>
  </si>
  <si>
    <t>kWh
/kg</t>
  </si>
  <si>
    <t>€
/kWh</t>
  </si>
  <si>
    <t>€/
Abnahme-
menge</t>
  </si>
  <si>
    <t>Diesel</t>
  </si>
  <si>
    <t>Ltr.</t>
  </si>
  <si>
    <t>Heizöl</t>
  </si>
  <si>
    <t>Erdgas</t>
  </si>
  <si>
    <t>m³</t>
  </si>
  <si>
    <t>Elektro</t>
  </si>
  <si>
    <t>kWh</t>
  </si>
  <si>
    <t>Pellets /kg</t>
  </si>
  <si>
    <t>kg</t>
  </si>
  <si>
    <t>Holz Fichte</t>
  </si>
  <si>
    <t>rm</t>
  </si>
  <si>
    <t>Schadholz Fichte</t>
  </si>
  <si>
    <t>Holz Eiche</t>
  </si>
  <si>
    <t>Holz Buche</t>
  </si>
  <si>
    <t>Einzel-Primär-Heizenergie :</t>
  </si>
  <si>
    <t>13,043% Wasser</t>
  </si>
  <si>
    <t>Energie/kg</t>
  </si>
  <si>
    <t>Nadelholz</t>
  </si>
  <si>
    <t>kWh/kg</t>
  </si>
  <si>
    <t>Füllraum HV</t>
  </si>
  <si>
    <t>L</t>
  </si>
  <si>
    <t>Laubholz</t>
  </si>
  <si>
    <t>Korrektur rm/fm</t>
  </si>
  <si>
    <t>Nutzbarer Füllraum</t>
  </si>
  <si>
    <t>%</t>
  </si>
  <si>
    <t>Holzart</t>
  </si>
  <si>
    <t>Energie/rm</t>
  </si>
  <si>
    <t>Gewicht/rm</t>
  </si>
  <si>
    <t>Brennstoffgewicht im Füllraum</t>
  </si>
  <si>
    <t>Fichte</t>
  </si>
  <si>
    <t>kWh/rm</t>
  </si>
  <si>
    <t>kg/rm</t>
  </si>
  <si>
    <t>Kiefer</t>
  </si>
  <si>
    <t>Buche</t>
  </si>
  <si>
    <t>Gegenüberstellung verschiedener Brennstoffkosten in € pro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</si>
</sst>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,##0.0000"/>
    <numFmt numFmtId="167" formatCode="#,##0.000"/>
  </numFmts>
  <fonts count="9" x14ac:knownFonts="1">
    <font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137AF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rgb="FF0137A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indexed="12"/>
      <name val="Arial"/>
      <family val="2"/>
    </font>
    <font>
      <sz val="10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164" fontId="2" fillId="3" borderId="0" xfId="0" applyNumberFormat="1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4" fillId="4" borderId="1" xfId="0" applyNumberFormat="1" applyFont="1" applyFill="1" applyBorder="1"/>
    <xf numFmtId="3" fontId="4" fillId="4" borderId="2" xfId="0" applyNumberFormat="1" applyFont="1" applyFill="1" applyBorder="1"/>
    <xf numFmtId="3" fontId="4" fillId="4" borderId="3" xfId="0" applyNumberFormat="1" applyFont="1" applyFill="1" applyBorder="1"/>
    <xf numFmtId="0" fontId="2" fillId="4" borderId="4" xfId="0" applyFont="1" applyFill="1" applyBorder="1"/>
    <xf numFmtId="49" fontId="2" fillId="4" borderId="5" xfId="0" applyNumberFormat="1" applyFont="1" applyFill="1" applyBorder="1" applyAlignment="1">
      <alignment wrapText="1"/>
    </xf>
    <xf numFmtId="0" fontId="2" fillId="4" borderId="5" xfId="0" applyFont="1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2" fillId="4" borderId="9" xfId="0" applyFont="1" applyFill="1" applyBorder="1"/>
    <xf numFmtId="3" fontId="2" fillId="4" borderId="10" xfId="0" applyNumberFormat="1" applyFont="1" applyFill="1" applyBorder="1"/>
    <xf numFmtId="0" fontId="2" fillId="4" borderId="10" xfId="0" applyFont="1" applyFill="1" applyBorder="1" applyAlignment="1">
      <alignment horizontal="center"/>
    </xf>
    <xf numFmtId="4" fontId="2" fillId="4" borderId="11" xfId="0" applyNumberFormat="1" applyFont="1" applyFill="1" applyBorder="1"/>
    <xf numFmtId="0" fontId="2" fillId="4" borderId="11" xfId="0" applyFont="1" applyFill="1" applyBorder="1"/>
    <xf numFmtId="4" fontId="1" fillId="2" borderId="10" xfId="0" applyNumberFormat="1" applyFont="1" applyFill="1" applyBorder="1"/>
    <xf numFmtId="2" fontId="2" fillId="4" borderId="11" xfId="0" applyNumberFormat="1" applyFont="1" applyFill="1" applyBorder="1"/>
    <xf numFmtId="165" fontId="1" fillId="2" borderId="11" xfId="0" applyNumberFormat="1" applyFont="1" applyFill="1" applyBorder="1"/>
    <xf numFmtId="166" fontId="5" fillId="2" borderId="12" xfId="0" applyNumberFormat="1" applyFont="1" applyFill="1" applyBorder="1"/>
    <xf numFmtId="2" fontId="1" fillId="2" borderId="13" xfId="0" applyNumberFormat="1" applyFont="1" applyFill="1" applyBorder="1"/>
    <xf numFmtId="0" fontId="2" fillId="4" borderId="14" xfId="0" applyFont="1" applyFill="1" applyBorder="1"/>
    <xf numFmtId="3" fontId="1" fillId="2" borderId="3" xfId="0" applyNumberFormat="1" applyFont="1" applyFill="1" applyBorder="1"/>
    <xf numFmtId="0" fontId="2" fillId="4" borderId="3" xfId="0" applyFont="1" applyFill="1" applyBorder="1" applyAlignment="1">
      <alignment horizontal="center"/>
    </xf>
    <xf numFmtId="4" fontId="2" fillId="4" borderId="15" xfId="0" applyNumberFormat="1" applyFont="1" applyFill="1" applyBorder="1"/>
    <xf numFmtId="0" fontId="2" fillId="4" borderId="15" xfId="0" applyFont="1" applyFill="1" applyBorder="1"/>
    <xf numFmtId="2" fontId="1" fillId="2" borderId="3" xfId="0" applyNumberFormat="1" applyFont="1" applyFill="1" applyBorder="1"/>
    <xf numFmtId="2" fontId="2" fillId="4" borderId="15" xfId="0" applyNumberFormat="1" applyFont="1" applyFill="1" applyBorder="1"/>
    <xf numFmtId="165" fontId="1" fillId="2" borderId="15" xfId="0" applyNumberFormat="1" applyFont="1" applyFill="1" applyBorder="1"/>
    <xf numFmtId="166" fontId="5" fillId="2" borderId="16" xfId="0" applyNumberFormat="1" applyFont="1" applyFill="1" applyBorder="1"/>
    <xf numFmtId="2" fontId="1" fillId="2" borderId="17" xfId="0" applyNumberFormat="1" applyFont="1" applyFill="1" applyBorder="1"/>
    <xf numFmtId="164" fontId="2" fillId="4" borderId="15" xfId="0" applyNumberFormat="1" applyFont="1" applyFill="1" applyBorder="1"/>
    <xf numFmtId="0" fontId="2" fillId="4" borderId="18" xfId="0" applyFont="1" applyFill="1" applyBorder="1"/>
    <xf numFmtId="3" fontId="1" fillId="2" borderId="19" xfId="0" applyNumberFormat="1" applyFont="1" applyFill="1" applyBorder="1"/>
    <xf numFmtId="0" fontId="2" fillId="4" borderId="19" xfId="0" applyFont="1" applyFill="1" applyBorder="1" applyAlignment="1">
      <alignment horizontal="center"/>
    </xf>
    <xf numFmtId="4" fontId="2" fillId="4" borderId="1" xfId="0" applyNumberFormat="1" applyFont="1" applyFill="1" applyBorder="1"/>
    <xf numFmtId="0" fontId="2" fillId="4" borderId="1" xfId="0" applyFont="1" applyFill="1" applyBorder="1"/>
    <xf numFmtId="2" fontId="1" fillId="2" borderId="19" xfId="0" applyNumberFormat="1" applyFont="1" applyFill="1" applyBorder="1"/>
    <xf numFmtId="164" fontId="2" fillId="4" borderId="1" xfId="0" applyNumberFormat="1" applyFont="1" applyFill="1" applyBorder="1"/>
    <xf numFmtId="165" fontId="1" fillId="2" borderId="1" xfId="0" applyNumberFormat="1" applyFont="1" applyFill="1" applyBorder="1"/>
    <xf numFmtId="166" fontId="5" fillId="2" borderId="2" xfId="0" applyNumberFormat="1" applyFont="1" applyFill="1" applyBorder="1"/>
    <xf numFmtId="2" fontId="1" fillId="2" borderId="20" xfId="0" applyNumberFormat="1" applyFont="1" applyFill="1" applyBorder="1"/>
    <xf numFmtId="3" fontId="4" fillId="4" borderId="21" xfId="0" applyNumberFormat="1" applyFont="1" applyFill="1" applyBorder="1"/>
    <xf numFmtId="0" fontId="5" fillId="2" borderId="22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166" fontId="5" fillId="2" borderId="13" xfId="0" applyNumberFormat="1" applyFont="1" applyFill="1" applyBorder="1"/>
    <xf numFmtId="2" fontId="1" fillId="0" borderId="0" xfId="0" applyNumberFormat="1" applyFont="1"/>
    <xf numFmtId="3" fontId="2" fillId="4" borderId="3" xfId="0" applyNumberFormat="1" applyFont="1" applyFill="1" applyBorder="1"/>
    <xf numFmtId="166" fontId="5" fillId="2" borderId="17" xfId="0" applyNumberFormat="1" applyFont="1" applyFill="1" applyBorder="1"/>
    <xf numFmtId="3" fontId="2" fillId="4" borderId="19" xfId="0" applyNumberFormat="1" applyFont="1" applyFill="1" applyBorder="1"/>
    <xf numFmtId="166" fontId="5" fillId="2" borderId="20" xfId="0" applyNumberFormat="1" applyFont="1" applyFill="1" applyBorder="1"/>
    <xf numFmtId="0" fontId="6" fillId="0" borderId="0" xfId="0" applyFont="1"/>
    <xf numFmtId="167" fontId="7" fillId="5" borderId="0" xfId="0" applyNumberFormat="1" applyFont="1" applyFill="1"/>
    <xf numFmtId="4" fontId="7" fillId="5" borderId="0" xfId="0" applyNumberFormat="1" applyFont="1" applyFill="1"/>
    <xf numFmtId="1" fontId="2" fillId="4" borderId="0" xfId="0" applyNumberFormat="1" applyFont="1" applyFill="1"/>
    <xf numFmtId="3" fontId="7" fillId="5" borderId="0" xfId="0" applyNumberFormat="1" applyFont="1" applyFill="1"/>
    <xf numFmtId="1" fontId="8" fillId="2" borderId="0" xfId="0" applyNumberFormat="1" applyFont="1" applyFill="1"/>
    <xf numFmtId="164" fontId="8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2</xdr:col>
      <xdr:colOff>171450</xdr:colOff>
      <xdr:row>43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15C35FA7-0BB8-45C6-A42A-B84A0983FDF2}"/>
            </a:ext>
          </a:extLst>
        </xdr:cNvPr>
        <xdr:cNvSpPr txBox="1"/>
      </xdr:nvSpPr>
      <xdr:spPr>
        <a:xfrm>
          <a:off x="57150" y="6496050"/>
          <a:ext cx="1790700" cy="2038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15% Wasser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Nadelholz 4,160kWh/kg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Laubholz 4,326kWh/kg</a:t>
          </a:r>
          <a:endParaRPr lang="de-DE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Fichte 1322kWh/rm</a:t>
          </a:r>
          <a:endParaRPr lang="de-DE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Kiefer 1510kWh/rm</a:t>
          </a:r>
          <a:endParaRPr lang="de-DE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Buche 1890kWh/rm</a:t>
          </a:r>
        </a:p>
        <a:p>
          <a:endParaRPr lang="de-DE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13,043% Wasser</a:t>
          </a:r>
        </a:p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Nadel: 4,440kWh/kg; </a:t>
          </a:r>
        </a:p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Laub 4,266kWh/kg</a:t>
          </a:r>
          <a:r>
            <a:rPr lang="de-DE"/>
            <a:t> 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  <xdr:twoCellAnchor>
    <xdr:from>
      <xdr:col>3</xdr:col>
      <xdr:colOff>123826</xdr:colOff>
      <xdr:row>30</xdr:row>
      <xdr:rowOff>66675</xdr:rowOff>
    </xdr:from>
    <xdr:to>
      <xdr:col>8</xdr:col>
      <xdr:colOff>76201</xdr:colOff>
      <xdr:row>43</xdr:row>
      <xdr:rowOff>9525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2FE72F3E-E0E1-4D7F-AB2D-CB3C0CE05064}"/>
            </a:ext>
          </a:extLst>
        </xdr:cNvPr>
        <xdr:cNvSpPr txBox="1"/>
      </xdr:nvSpPr>
      <xdr:spPr>
        <a:xfrm>
          <a:off x="2085976" y="6486525"/>
          <a:ext cx="28575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Bitte grundsätzlich beachten:</a:t>
          </a:r>
        </a:p>
        <a:p>
          <a:r>
            <a:rPr lang="de-DE" sz="1100"/>
            <a:t>Holz ist kein Brennstoff nach DIN!</a:t>
          </a:r>
        </a:p>
        <a:p>
          <a:r>
            <a:rPr lang="de-DE" sz="1100"/>
            <a:t>Deshalb sind die grauen Felder frei änderbar!</a:t>
          </a:r>
        </a:p>
        <a:p>
          <a:endParaRPr lang="de-DE" sz="1100"/>
        </a:p>
        <a:p>
          <a:r>
            <a:rPr lang="de-DE" sz="1100"/>
            <a:t>Die Einträge (Vorgaben) in</a:t>
          </a:r>
          <a:r>
            <a:rPr lang="de-DE" sz="1100" baseline="0"/>
            <a:t> den Feldern "Energie/rm in kWh" sind  Annahmen!</a:t>
          </a:r>
        </a:p>
        <a:p>
          <a:endParaRPr lang="de-DE" sz="1100" baseline="0"/>
        </a:p>
        <a:p>
          <a:r>
            <a:rPr lang="de-DE" sz="1100"/>
            <a:t>Bei geändertem Wassergehalt die Zellen "Energie/kg" ändern!</a:t>
          </a:r>
        </a:p>
      </xdr:txBody>
    </xdr:sp>
    <xdr:clientData/>
  </xdr:twoCellAnchor>
  <xdr:twoCellAnchor>
    <xdr:from>
      <xdr:col>8</xdr:col>
      <xdr:colOff>247650</xdr:colOff>
      <xdr:row>30</xdr:row>
      <xdr:rowOff>38100</xdr:rowOff>
    </xdr:from>
    <xdr:to>
      <xdr:col>12</xdr:col>
      <xdr:colOff>371475</xdr:colOff>
      <xdr:row>45</xdr:row>
      <xdr:rowOff>47624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BFAE161F-F957-4AE6-A5B8-872E27E4047F}"/>
            </a:ext>
          </a:extLst>
        </xdr:cNvPr>
        <xdr:cNvSpPr txBox="1"/>
      </xdr:nvSpPr>
      <xdr:spPr>
        <a:xfrm>
          <a:off x="5114925" y="6457950"/>
          <a:ext cx="2533650" cy="24383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Festmeter                : 1m³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massives Holz ohne Zwischenraum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/>
        </a:p>
        <a:p>
          <a:r>
            <a:rPr lang="de-DE" sz="1100"/>
            <a:t>1 Raummeter (ster)  : 1m³ geschichtete Holzmasse inkl. Zwischenraum</a:t>
          </a:r>
        </a:p>
        <a:p>
          <a:endParaRPr lang="de-DE" sz="1100"/>
        </a:p>
        <a:p>
          <a:r>
            <a:rPr lang="de-DE" sz="1100" baseline="0"/>
            <a:t>1 Schichtraummeter : 1m³ geschnittenes Scheitholz, ordentlich gestapelt</a:t>
          </a:r>
        </a:p>
        <a:p>
          <a:endParaRPr lang="de-DE" sz="1100" baseline="0"/>
        </a:p>
        <a:p>
          <a:r>
            <a:rPr lang="de-DE" sz="1100" baseline="0"/>
            <a:t>1 Schüttraummeter  : 1m³ geschnittenes Scheitholz, lose geschüttete Holzmenge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1CA6E-D3CA-4A08-92A0-857E77D098DF}">
  <dimension ref="A3:L54"/>
  <sheetViews>
    <sheetView tabSelected="1" topLeftCell="A28" workbookViewId="0">
      <selection activeCell="A5" sqref="A5"/>
    </sheetView>
  </sheetViews>
  <sheetFormatPr baseColWidth="10" defaultRowHeight="15" x14ac:dyDescent="0.25"/>
  <cols>
    <col min="1" max="1" width="16.42578125" customWidth="1"/>
    <col min="2" max="2" width="8.7109375" customWidth="1"/>
    <col min="3" max="3" width="4.28515625" style="6" customWidth="1"/>
    <col min="4" max="5" width="9.5703125" customWidth="1"/>
    <col min="6" max="6" width="6.85546875" customWidth="1"/>
    <col min="7" max="7" width="10.28515625" customWidth="1"/>
    <col min="8" max="8" width="7.28515625" customWidth="1"/>
    <col min="9" max="9" width="8" customWidth="1"/>
    <col min="10" max="10" width="6" customWidth="1"/>
    <col min="11" max="11" width="9.140625" customWidth="1"/>
    <col min="12" max="12" width="13" customWidth="1"/>
    <col min="13" max="13" width="6.5703125" customWidth="1"/>
    <col min="14" max="14" width="8.140625" customWidth="1"/>
  </cols>
  <sheetData>
    <row r="3" spans="1:12" x14ac:dyDescent="0.25">
      <c r="A3" s="1" t="s">
        <v>0</v>
      </c>
      <c r="B3" s="2"/>
      <c r="C3" s="2"/>
      <c r="D3" s="1"/>
      <c r="E3" s="2"/>
      <c r="F3" s="3" t="s">
        <v>1</v>
      </c>
      <c r="G3" s="3"/>
      <c r="H3" s="3"/>
      <c r="I3" s="3"/>
      <c r="J3" s="3"/>
      <c r="K3" s="3" t="s">
        <v>2</v>
      </c>
      <c r="L3" s="3"/>
    </row>
    <row r="4" spans="1:12" ht="18.75" x14ac:dyDescent="0.3">
      <c r="A4" s="4" t="s">
        <v>52</v>
      </c>
      <c r="B4" s="4"/>
      <c r="C4" s="5"/>
    </row>
    <row r="5" spans="1:12" x14ac:dyDescent="0.25">
      <c r="A5" t="s">
        <v>3</v>
      </c>
    </row>
    <row r="6" spans="1:12" ht="16.5" thickBot="1" x14ac:dyDescent="0.3">
      <c r="A6" s="7" t="s">
        <v>4</v>
      </c>
      <c r="B6" s="8"/>
      <c r="C6" s="9"/>
      <c r="D6" s="9"/>
      <c r="E6" s="9">
        <v>22600</v>
      </c>
      <c r="F6" s="9" t="s">
        <v>5</v>
      </c>
      <c r="G6" s="9"/>
    </row>
    <row r="7" spans="1:12" ht="45.75" thickBot="1" x14ac:dyDescent="0.3">
      <c r="A7" s="10" t="s">
        <v>6</v>
      </c>
      <c r="B7" s="11" t="s">
        <v>7</v>
      </c>
      <c r="C7" s="12" t="s">
        <v>8</v>
      </c>
      <c r="D7" s="13" t="s">
        <v>9</v>
      </c>
      <c r="E7" s="13" t="s">
        <v>10</v>
      </c>
      <c r="F7" s="12" t="s">
        <v>11</v>
      </c>
      <c r="G7" s="14" t="s">
        <v>12</v>
      </c>
      <c r="H7" s="12" t="s">
        <v>13</v>
      </c>
      <c r="I7" s="14" t="s">
        <v>14</v>
      </c>
      <c r="J7" s="12" t="s">
        <v>15</v>
      </c>
      <c r="K7" s="15" t="s">
        <v>16</v>
      </c>
      <c r="L7" s="16" t="s">
        <v>17</v>
      </c>
    </row>
    <row r="8" spans="1:12" ht="15.75" x14ac:dyDescent="0.25">
      <c r="A8" s="17" t="s">
        <v>18</v>
      </c>
      <c r="B8" s="18">
        <v>1</v>
      </c>
      <c r="C8" s="19" t="s">
        <v>19</v>
      </c>
      <c r="D8" s="20">
        <v>1.45</v>
      </c>
      <c r="E8" s="20">
        <v>0</v>
      </c>
      <c r="F8" s="21"/>
      <c r="G8" s="22">
        <f>D8</f>
        <v>1.45</v>
      </c>
      <c r="H8" s="23">
        <v>0.83</v>
      </c>
      <c r="I8" s="24">
        <f>G8/H8</f>
        <v>1.7469879518072289</v>
      </c>
      <c r="J8" s="23">
        <v>11.4</v>
      </c>
      <c r="K8" s="25">
        <f>I8/J8</f>
        <v>0.15324455717607272</v>
      </c>
      <c r="L8" s="26">
        <f>B8*G8</f>
        <v>1.45</v>
      </c>
    </row>
    <row r="9" spans="1:12" ht="15.75" x14ac:dyDescent="0.25">
      <c r="A9" s="27" t="s">
        <v>20</v>
      </c>
      <c r="B9" s="28">
        <f>$E$6/J9</f>
        <v>1982.4561403508771</v>
      </c>
      <c r="C9" s="29" t="s">
        <v>19</v>
      </c>
      <c r="D9" s="30">
        <v>0.7</v>
      </c>
      <c r="E9" s="30">
        <v>0</v>
      </c>
      <c r="F9" s="31"/>
      <c r="G9" s="32">
        <f>D9</f>
        <v>0.7</v>
      </c>
      <c r="H9" s="33">
        <v>0.83</v>
      </c>
      <c r="I9" s="34">
        <f>G9/H9</f>
        <v>0.84337349397590355</v>
      </c>
      <c r="J9" s="33">
        <v>11.4</v>
      </c>
      <c r="K9" s="35">
        <f>I9/J9</f>
        <v>7.3980131050517858E-2</v>
      </c>
      <c r="L9" s="36">
        <f t="shared" ref="L9:L16" si="0">B9*G9</f>
        <v>1387.719298245614</v>
      </c>
    </row>
    <row r="10" spans="1:12" ht="15.75" x14ac:dyDescent="0.25">
      <c r="A10" s="27" t="s">
        <v>21</v>
      </c>
      <c r="B10" s="28">
        <f>$E$6/J10</f>
        <v>2198.4435797665369</v>
      </c>
      <c r="C10" s="29" t="s">
        <v>22</v>
      </c>
      <c r="D10" s="30">
        <v>0.65</v>
      </c>
      <c r="E10" s="30">
        <v>0</v>
      </c>
      <c r="F10" s="31"/>
      <c r="G10" s="32">
        <f t="shared" ref="G10:G11" si="1">D10</f>
        <v>0.65</v>
      </c>
      <c r="H10" s="37">
        <v>1</v>
      </c>
      <c r="I10" s="34">
        <f>G10</f>
        <v>0.65</v>
      </c>
      <c r="J10" s="33">
        <v>10.28</v>
      </c>
      <c r="K10" s="35">
        <f>G10/J10</f>
        <v>6.3229571984435809E-2</v>
      </c>
      <c r="L10" s="36">
        <f t="shared" si="0"/>
        <v>1428.988326848249</v>
      </c>
    </row>
    <row r="11" spans="1:12" ht="15.75" x14ac:dyDescent="0.25">
      <c r="A11" s="27" t="s">
        <v>23</v>
      </c>
      <c r="B11" s="28">
        <f>$E$6/J11</f>
        <v>22600</v>
      </c>
      <c r="C11" s="29" t="s">
        <v>24</v>
      </c>
      <c r="D11" s="30">
        <v>0.3</v>
      </c>
      <c r="E11" s="30">
        <v>0</v>
      </c>
      <c r="F11" s="31"/>
      <c r="G11" s="32">
        <f t="shared" si="1"/>
        <v>0.3</v>
      </c>
      <c r="H11" s="37">
        <v>1</v>
      </c>
      <c r="I11" s="34">
        <f>G11</f>
        <v>0.3</v>
      </c>
      <c r="J11" s="30">
        <v>1</v>
      </c>
      <c r="K11" s="35">
        <f>G11/J11</f>
        <v>0.3</v>
      </c>
      <c r="L11" s="36">
        <f t="shared" si="0"/>
        <v>6780</v>
      </c>
    </row>
    <row r="12" spans="1:12" ht="15.75" x14ac:dyDescent="0.25">
      <c r="A12" s="27" t="s">
        <v>25</v>
      </c>
      <c r="B12" s="28">
        <f>$E$6/J12</f>
        <v>4829.0598290598291</v>
      </c>
      <c r="C12" s="29" t="s">
        <v>26</v>
      </c>
      <c r="D12" s="30">
        <v>0.2</v>
      </c>
      <c r="E12" s="30">
        <v>0</v>
      </c>
      <c r="F12" s="31">
        <v>6</v>
      </c>
      <c r="G12" s="32">
        <f>((B12*D12)+E12)/B12</f>
        <v>0.2</v>
      </c>
      <c r="H12" s="33">
        <v>1</v>
      </c>
      <c r="I12" s="34">
        <f>G12/H12</f>
        <v>0.2</v>
      </c>
      <c r="J12" s="30">
        <v>4.68</v>
      </c>
      <c r="K12" s="35">
        <f>I12/J12</f>
        <v>4.2735042735042743E-2</v>
      </c>
      <c r="L12" s="36">
        <f t="shared" si="0"/>
        <v>965.81196581196582</v>
      </c>
    </row>
    <row r="13" spans="1:12" ht="15.75" x14ac:dyDescent="0.25">
      <c r="A13" s="27" t="s">
        <v>27</v>
      </c>
      <c r="B13" s="28">
        <f>($E$6/J13)/H13</f>
        <v>21.940043491767629</v>
      </c>
      <c r="C13" s="29" t="s">
        <v>28</v>
      </c>
      <c r="D13" s="30">
        <v>52</v>
      </c>
      <c r="E13" s="30">
        <v>0</v>
      </c>
      <c r="F13" s="31">
        <v>15</v>
      </c>
      <c r="G13" s="32">
        <f t="shared" ref="G13:G16" si="2">((B13*D13)+E13)/B13</f>
        <v>52</v>
      </c>
      <c r="H13" s="37">
        <v>232</v>
      </c>
      <c r="I13" s="34">
        <f>G13/H13</f>
        <v>0.22413793103448276</v>
      </c>
      <c r="J13" s="30">
        <v>4.4400000000000004</v>
      </c>
      <c r="K13" s="35">
        <f>I13/J13</f>
        <v>5.0481515998757373E-2</v>
      </c>
      <c r="L13" s="36">
        <f t="shared" si="0"/>
        <v>1140.8822615719166</v>
      </c>
    </row>
    <row r="14" spans="1:12" ht="15.75" x14ac:dyDescent="0.25">
      <c r="A14" s="27" t="s">
        <v>29</v>
      </c>
      <c r="B14" s="28">
        <f>($E$6/J14)/H14</f>
        <v>21.940043491767629</v>
      </c>
      <c r="C14" s="29" t="s">
        <v>28</v>
      </c>
      <c r="D14" s="30">
        <v>30</v>
      </c>
      <c r="E14" s="30">
        <v>0</v>
      </c>
      <c r="F14" s="31">
        <v>15</v>
      </c>
      <c r="G14" s="32">
        <f t="shared" si="2"/>
        <v>29.999999999999996</v>
      </c>
      <c r="H14" s="37">
        <v>232</v>
      </c>
      <c r="I14" s="34">
        <f>G14/H14</f>
        <v>0.12931034482758619</v>
      </c>
      <c r="J14" s="30">
        <v>4.4400000000000004</v>
      </c>
      <c r="K14" s="35">
        <f>I14/J14</f>
        <v>2.9123951537744636E-2</v>
      </c>
      <c r="L14" s="36">
        <f t="shared" si="0"/>
        <v>658.20130475302881</v>
      </c>
    </row>
    <row r="15" spans="1:12" ht="15.75" x14ac:dyDescent="0.25">
      <c r="A15" s="27" t="s">
        <v>30</v>
      </c>
      <c r="B15" s="28">
        <f>($E$6/J15)/H15</f>
        <v>14.867247322579797</v>
      </c>
      <c r="C15" s="29" t="s">
        <v>28</v>
      </c>
      <c r="D15" s="30">
        <v>80</v>
      </c>
      <c r="E15" s="30">
        <v>0</v>
      </c>
      <c r="F15" s="31">
        <v>15</v>
      </c>
      <c r="G15" s="32">
        <f t="shared" si="2"/>
        <v>80</v>
      </c>
      <c r="H15" s="37">
        <v>356</v>
      </c>
      <c r="I15" s="34">
        <f>G15/H15</f>
        <v>0.2247191011235955</v>
      </c>
      <c r="J15" s="30">
        <v>4.2699999999999996</v>
      </c>
      <c r="K15" s="35">
        <f t="shared" ref="K15:K16" si="3">I15/J15</f>
        <v>5.2627424150724945E-2</v>
      </c>
      <c r="L15" s="36">
        <f t="shared" si="0"/>
        <v>1189.3797858063838</v>
      </c>
    </row>
    <row r="16" spans="1:12" ht="16.5" thickBot="1" x14ac:dyDescent="0.3">
      <c r="A16" s="38" t="s">
        <v>31</v>
      </c>
      <c r="B16" s="39">
        <f>($E$6/J16)/H16</f>
        <v>14.421635005009286</v>
      </c>
      <c r="C16" s="40" t="s">
        <v>28</v>
      </c>
      <c r="D16" s="41">
        <v>84</v>
      </c>
      <c r="E16" s="41">
        <v>0</v>
      </c>
      <c r="F16" s="42">
        <v>15</v>
      </c>
      <c r="G16" s="43">
        <f t="shared" si="2"/>
        <v>84</v>
      </c>
      <c r="H16" s="44">
        <v>367</v>
      </c>
      <c r="I16" s="45">
        <f>G16/H16</f>
        <v>0.22888283378746593</v>
      </c>
      <c r="J16" s="41">
        <v>4.2699999999999996</v>
      </c>
      <c r="K16" s="46">
        <f t="shared" si="3"/>
        <v>5.3602537186760175E-2</v>
      </c>
      <c r="L16" s="47">
        <f t="shared" si="0"/>
        <v>1211.41734042078</v>
      </c>
    </row>
    <row r="19" spans="1:12" ht="16.5" thickBot="1" x14ac:dyDescent="0.3">
      <c r="A19" s="7" t="s">
        <v>32</v>
      </c>
      <c r="B19" s="8"/>
      <c r="C19" s="48"/>
      <c r="D19" s="48"/>
      <c r="E19" s="48"/>
      <c r="F19" s="48"/>
      <c r="G19" s="9"/>
    </row>
    <row r="20" spans="1:12" ht="45.75" thickBot="1" x14ac:dyDescent="0.3">
      <c r="A20" s="10" t="s">
        <v>6</v>
      </c>
      <c r="B20" s="11" t="s">
        <v>7</v>
      </c>
      <c r="C20" s="12" t="s">
        <v>8</v>
      </c>
      <c r="D20" s="13" t="s">
        <v>9</v>
      </c>
      <c r="E20" s="13" t="s">
        <v>10</v>
      </c>
      <c r="F20" s="12" t="s">
        <v>11</v>
      </c>
      <c r="G20" s="14" t="s">
        <v>12</v>
      </c>
      <c r="H20" s="12" t="s">
        <v>13</v>
      </c>
      <c r="I20" s="14" t="s">
        <v>14</v>
      </c>
      <c r="J20" s="12" t="s">
        <v>15</v>
      </c>
      <c r="K20" s="49" t="s">
        <v>16</v>
      </c>
      <c r="L20" s="50"/>
    </row>
    <row r="21" spans="1:12" ht="15.75" x14ac:dyDescent="0.25">
      <c r="A21" s="17" t="s">
        <v>18</v>
      </c>
      <c r="B21" s="18">
        <v>1</v>
      </c>
      <c r="C21" s="19" t="s">
        <v>19</v>
      </c>
      <c r="D21" s="20">
        <v>1.45</v>
      </c>
      <c r="E21" s="20">
        <v>0</v>
      </c>
      <c r="F21" s="21"/>
      <c r="G21" s="22">
        <f>D21</f>
        <v>1.45</v>
      </c>
      <c r="H21" s="23">
        <v>0.83</v>
      </c>
      <c r="I21" s="24">
        <f>G21/H21</f>
        <v>1.7469879518072289</v>
      </c>
      <c r="J21" s="23">
        <v>11.4</v>
      </c>
      <c r="K21" s="51">
        <f>I21/J21</f>
        <v>0.15324455717607272</v>
      </c>
      <c r="L21" s="52"/>
    </row>
    <row r="22" spans="1:12" ht="15.75" x14ac:dyDescent="0.25">
      <c r="A22" s="27" t="s">
        <v>20</v>
      </c>
      <c r="B22" s="53">
        <v>1</v>
      </c>
      <c r="C22" s="29" t="s">
        <v>19</v>
      </c>
      <c r="D22" s="30">
        <v>0.7</v>
      </c>
      <c r="E22" s="30">
        <v>0</v>
      </c>
      <c r="F22" s="31"/>
      <c r="G22" s="32">
        <f>D22</f>
        <v>0.7</v>
      </c>
      <c r="H22" s="33">
        <v>0.83</v>
      </c>
      <c r="I22" s="34">
        <f>G22/H22</f>
        <v>0.84337349397590355</v>
      </c>
      <c r="J22" s="33">
        <v>11.4</v>
      </c>
      <c r="K22" s="54">
        <f>I22/J22</f>
        <v>7.3980131050517858E-2</v>
      </c>
      <c r="L22" s="52"/>
    </row>
    <row r="23" spans="1:12" ht="15.75" x14ac:dyDescent="0.25">
      <c r="A23" s="27" t="s">
        <v>21</v>
      </c>
      <c r="B23" s="53">
        <v>1</v>
      </c>
      <c r="C23" s="29" t="s">
        <v>22</v>
      </c>
      <c r="D23" s="30">
        <v>0.65</v>
      </c>
      <c r="E23" s="30">
        <v>0</v>
      </c>
      <c r="F23" s="31"/>
      <c r="G23" s="32">
        <f t="shared" ref="G23:G24" si="4">D23</f>
        <v>0.65</v>
      </c>
      <c r="H23" s="37">
        <v>1</v>
      </c>
      <c r="I23" s="34">
        <f>G23</f>
        <v>0.65</v>
      </c>
      <c r="J23" s="33">
        <v>10.28</v>
      </c>
      <c r="K23" s="54">
        <f>G23/J23</f>
        <v>6.3229571984435809E-2</v>
      </c>
      <c r="L23" s="52"/>
    </row>
    <row r="24" spans="1:12" ht="15.75" x14ac:dyDescent="0.25">
      <c r="A24" s="27" t="s">
        <v>23</v>
      </c>
      <c r="B24" s="53">
        <v>1</v>
      </c>
      <c r="C24" s="29" t="s">
        <v>24</v>
      </c>
      <c r="D24" s="30">
        <v>0.3</v>
      </c>
      <c r="E24" s="30">
        <v>0</v>
      </c>
      <c r="F24" s="31"/>
      <c r="G24" s="32">
        <f t="shared" si="4"/>
        <v>0.3</v>
      </c>
      <c r="H24" s="37">
        <v>1</v>
      </c>
      <c r="I24" s="34">
        <f>G24</f>
        <v>0.3</v>
      </c>
      <c r="J24" s="30">
        <v>1</v>
      </c>
      <c r="K24" s="54">
        <f>G24/J24</f>
        <v>0.3</v>
      </c>
      <c r="L24" s="52"/>
    </row>
    <row r="25" spans="1:12" ht="15.75" x14ac:dyDescent="0.25">
      <c r="A25" s="27" t="s">
        <v>25</v>
      </c>
      <c r="B25" s="53">
        <v>1</v>
      </c>
      <c r="C25" s="29" t="s">
        <v>26</v>
      </c>
      <c r="D25" s="30">
        <v>0.2</v>
      </c>
      <c r="E25" s="30">
        <v>0</v>
      </c>
      <c r="F25" s="31">
        <v>6</v>
      </c>
      <c r="G25" s="32">
        <f>((B25*D25)+E25)/B25</f>
        <v>0.2</v>
      </c>
      <c r="H25" s="33">
        <v>1</v>
      </c>
      <c r="I25" s="34">
        <f>G25/H25</f>
        <v>0.2</v>
      </c>
      <c r="J25" s="30">
        <v>4.68</v>
      </c>
      <c r="K25" s="54">
        <f>I25/J25</f>
        <v>4.2735042735042743E-2</v>
      </c>
      <c r="L25" s="52"/>
    </row>
    <row r="26" spans="1:12" ht="15.75" x14ac:dyDescent="0.25">
      <c r="A26" s="27" t="s">
        <v>27</v>
      </c>
      <c r="B26" s="53">
        <v>1</v>
      </c>
      <c r="C26" s="29" t="s">
        <v>28</v>
      </c>
      <c r="D26" s="30">
        <v>52</v>
      </c>
      <c r="E26" s="30">
        <v>0</v>
      </c>
      <c r="F26" s="31">
        <v>15</v>
      </c>
      <c r="G26" s="32">
        <f t="shared" ref="G26:G29" si="5">((B26*D26)+E26)/B26</f>
        <v>52</v>
      </c>
      <c r="H26" s="37">
        <v>232</v>
      </c>
      <c r="I26" s="34">
        <f>G26/H26</f>
        <v>0.22413793103448276</v>
      </c>
      <c r="J26" s="30">
        <v>4.4400000000000004</v>
      </c>
      <c r="K26" s="54">
        <f>I26/J26</f>
        <v>5.0481515998757373E-2</v>
      </c>
      <c r="L26" s="52"/>
    </row>
    <row r="27" spans="1:12" ht="15.75" x14ac:dyDescent="0.25">
      <c r="A27" s="27" t="s">
        <v>29</v>
      </c>
      <c r="B27" s="53">
        <v>1</v>
      </c>
      <c r="C27" s="29" t="s">
        <v>28</v>
      </c>
      <c r="D27" s="30">
        <v>30</v>
      </c>
      <c r="E27" s="30">
        <v>0</v>
      </c>
      <c r="F27" s="31">
        <v>15</v>
      </c>
      <c r="G27" s="32">
        <f t="shared" si="5"/>
        <v>30</v>
      </c>
      <c r="H27" s="37">
        <v>232</v>
      </c>
      <c r="I27" s="34">
        <f>G27/H27</f>
        <v>0.12931034482758622</v>
      </c>
      <c r="J27" s="30">
        <v>4.4400000000000004</v>
      </c>
      <c r="K27" s="54">
        <f>I27/J27</f>
        <v>2.9123951537744639E-2</v>
      </c>
      <c r="L27" s="52"/>
    </row>
    <row r="28" spans="1:12" ht="15.75" x14ac:dyDescent="0.25">
      <c r="A28" s="27" t="s">
        <v>30</v>
      </c>
      <c r="B28" s="53">
        <v>1</v>
      </c>
      <c r="C28" s="29" t="s">
        <v>28</v>
      </c>
      <c r="D28" s="30">
        <v>80</v>
      </c>
      <c r="E28" s="30">
        <v>0</v>
      </c>
      <c r="F28" s="31">
        <v>15</v>
      </c>
      <c r="G28" s="32">
        <f t="shared" si="5"/>
        <v>80</v>
      </c>
      <c r="H28" s="37">
        <v>356</v>
      </c>
      <c r="I28" s="34">
        <f>G28/H28</f>
        <v>0.2247191011235955</v>
      </c>
      <c r="J28" s="30">
        <v>4.2699999999999996</v>
      </c>
      <c r="K28" s="54">
        <f t="shared" ref="K28:K29" si="6">I28/J28</f>
        <v>5.2627424150724945E-2</v>
      </c>
      <c r="L28" s="52"/>
    </row>
    <row r="29" spans="1:12" ht="16.5" thickBot="1" x14ac:dyDescent="0.3">
      <c r="A29" s="38" t="s">
        <v>31</v>
      </c>
      <c r="B29" s="55">
        <v>1</v>
      </c>
      <c r="C29" s="40" t="s">
        <v>28</v>
      </c>
      <c r="D29" s="41">
        <v>84</v>
      </c>
      <c r="E29" s="41">
        <v>0</v>
      </c>
      <c r="F29" s="42">
        <v>15</v>
      </c>
      <c r="G29" s="43">
        <f t="shared" si="5"/>
        <v>84</v>
      </c>
      <c r="H29" s="44">
        <v>367</v>
      </c>
      <c r="I29" s="45">
        <f>G29/H29</f>
        <v>0.22888283378746593</v>
      </c>
      <c r="J29" s="41">
        <v>4.2699999999999996</v>
      </c>
      <c r="K29" s="56">
        <f t="shared" si="6"/>
        <v>5.3602537186760175E-2</v>
      </c>
      <c r="L29" s="52"/>
    </row>
    <row r="46" spans="1:8" x14ac:dyDescent="0.25">
      <c r="B46" t="s">
        <v>33</v>
      </c>
    </row>
    <row r="47" spans="1:8" x14ac:dyDescent="0.25">
      <c r="B47" t="s">
        <v>34</v>
      </c>
    </row>
    <row r="48" spans="1:8" x14ac:dyDescent="0.25">
      <c r="A48" s="57" t="s">
        <v>35</v>
      </c>
      <c r="B48" s="58">
        <v>4.4400000000000004</v>
      </c>
      <c r="C48" t="s">
        <v>36</v>
      </c>
      <c r="E48" t="s">
        <v>37</v>
      </c>
      <c r="G48" s="59">
        <v>120</v>
      </c>
      <c r="H48" t="s">
        <v>38</v>
      </c>
    </row>
    <row r="49" spans="1:8" x14ac:dyDescent="0.25">
      <c r="A49" t="s">
        <v>39</v>
      </c>
      <c r="B49" s="58">
        <v>4.266</v>
      </c>
      <c r="C49" t="s">
        <v>36</v>
      </c>
      <c r="E49" t="s">
        <v>40</v>
      </c>
      <c r="G49" s="59">
        <v>0.8</v>
      </c>
    </row>
    <row r="50" spans="1:8" x14ac:dyDescent="0.25">
      <c r="E50" t="s">
        <v>41</v>
      </c>
      <c r="G50" s="60">
        <v>90</v>
      </c>
      <c r="H50" t="s">
        <v>42</v>
      </c>
    </row>
    <row r="51" spans="1:8" x14ac:dyDescent="0.25">
      <c r="A51" t="s">
        <v>43</v>
      </c>
      <c r="B51" t="s">
        <v>44</v>
      </c>
      <c r="D51" t="s">
        <v>45</v>
      </c>
      <c r="G51" t="s">
        <v>46</v>
      </c>
    </row>
    <row r="52" spans="1:8" x14ac:dyDescent="0.25">
      <c r="A52" t="s">
        <v>47</v>
      </c>
      <c r="B52" s="61">
        <v>1000</v>
      </c>
      <c r="C52" t="s">
        <v>48</v>
      </c>
      <c r="D52" s="62">
        <f>B52/B48</f>
        <v>225.22522522522522</v>
      </c>
      <c r="E52" t="s">
        <v>49</v>
      </c>
      <c r="G52" s="63">
        <f>(D52/1000*G48)*G49*(G50/100)</f>
        <v>19.459459459459463</v>
      </c>
      <c r="H52" t="s">
        <v>26</v>
      </c>
    </row>
    <row r="53" spans="1:8" x14ac:dyDescent="0.25">
      <c r="A53" t="s">
        <v>50</v>
      </c>
      <c r="B53" s="61">
        <v>1900</v>
      </c>
      <c r="C53" t="s">
        <v>48</v>
      </c>
      <c r="D53" s="62">
        <f>B53/B48</f>
        <v>427.9279279279279</v>
      </c>
      <c r="E53" t="s">
        <v>49</v>
      </c>
      <c r="G53" s="63">
        <f>(D53/1000*G48)*G49*(G50/100)</f>
        <v>36.972972972972975</v>
      </c>
      <c r="H53" t="s">
        <v>26</v>
      </c>
    </row>
    <row r="54" spans="1:8" x14ac:dyDescent="0.25">
      <c r="A54" t="s">
        <v>51</v>
      </c>
      <c r="B54" s="61">
        <v>2400</v>
      </c>
      <c r="C54" t="s">
        <v>48</v>
      </c>
      <c r="D54" s="62">
        <f>B54/B49</f>
        <v>562.58790436005631</v>
      </c>
      <c r="E54" t="s">
        <v>49</v>
      </c>
      <c r="G54" s="63">
        <f>(D54/1000*G48)*G49*(G50/100)</f>
        <v>48.607594936708878</v>
      </c>
      <c r="H54" t="s">
        <v>26</v>
      </c>
    </row>
  </sheetData>
  <pageMargins left="0.70866141732283472" right="0.11811023622047245" top="0.59055118110236227" bottom="0.39370078740157483" header="0.31496062992125984" footer="0.31496062992125984"/>
  <pageSetup paperSize="9" scale="81" orientation="portrait" horizontalDpi="4294967293" verticalDpi="4294967293" r:id="rId1"/>
  <headerFooter>
    <oddHeader>&amp;L&amp;9Datei : &amp;F &amp;A&amp;C&amp;9Ausdruck vom &amp;D &amp;T&amp;R&amp;9Seite &amp;P von &amp;N</oddHeader>
    <oddFooter>&amp;LAll © by HJH</oddFooter>
  </headerFooter>
  <rowBreaks count="1" manualBreakCount="1"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€ pro kWh</vt:lpstr>
      <vt:lpstr>'€ pro kWh'!Druckbereich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Heinz-Jürgen Hain</dc:creator>
  <cp:lastModifiedBy>Heinz-Jürgen Hain</cp:lastModifiedBy>
  <cp:lastPrinted>2021-03-04T10:41:30Z</cp:lastPrinted>
  <dcterms:created xsi:type="dcterms:W3CDTF">2021-03-04T10:18:27Z</dcterms:created>
  <dcterms:modified xsi:type="dcterms:W3CDTF">2021-03-04T10:41:59Z</dcterms:modified>
</cp:coreProperties>
</file>